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780" windowHeight="6300" tabRatio="333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<sst xmlns="http://schemas.openxmlformats.org/spreadsheetml/2006/main" count="32" uniqueCount="32">
  <si>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Grupo</t>
  </si>
  <si>
    <t>A1</t>
  </si>
  <si>
    <t>A2</t>
  </si>
  <si>
    <t>C1</t>
  </si>
  <si>
    <t>C2</t>
  </si>
  <si>
    <t>E</t>
  </si>
  <si>
    <t>SUELDO + TRIENIOS</t>
  </si>
  <si>
    <t>C.DESTINO + C.ESPECÍFICO</t>
  </si>
  <si>
    <t>Num. Trienios</t>
  </si>
  <si>
    <t>B</t>
  </si>
  <si>
    <t>Trienios mes hasta     31-mayo</t>
  </si>
  <si>
    <t>Trienios mes hasta     1-junio</t>
  </si>
  <si>
    <t>Recorte mes SUELDO</t>
  </si>
  <si>
    <t>Recorte mes TRIENIOS</t>
  </si>
  <si>
    <t>RECORTE SUELDO + TRIENIOS mes</t>
  </si>
  <si>
    <t>5%    Recorte Mes</t>
  </si>
  <si>
    <t>5%  Recorte Mes</t>
  </si>
  <si>
    <t>RECORTE  C.DEST + C.ESPC mes</t>
  </si>
  <si>
    <t>Trienio PAGA EXTRA DIC.</t>
  </si>
  <si>
    <t>EXTRA DIC</t>
  </si>
  <si>
    <t>C. DESTINO Mes</t>
  </si>
  <si>
    <t>Nivel</t>
  </si>
  <si>
    <t>Sueldo mes desde         1-junio</t>
  </si>
  <si>
    <t>Sueldo mes         hasta            31-mayo</t>
  </si>
  <si>
    <t>Sueldo PAGA EXTRA DIC.</t>
  </si>
  <si>
    <t>C. ESPECÍFICO mes</t>
  </si>
  <si>
    <t xml:space="preserve">  </t>
  </si>
  <si>
    <t xml:space="preserve"> RECORTES 2010</t>
  </si>
  <si>
    <t>Al mes desde el 1 de junio</t>
  </si>
  <si>
    <t>Paga Extra Diciembre</t>
  </si>
  <si>
    <t>TOTAL RECORTE 2010</t>
  </si>
  <si>
    <t>1.  Pon una "x" delante de tu Grupo profesional. (COLUMNA ROJA)                                                                   2.  Rellena la COLUMNA ROSA con tu número de Trienios                                                           3.  Rellena en la COMUNA AMARILLA, a la altura de FILA que corresponda con tu NIVEL la cuantía mensual de tu C.ESPECÍFICO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</si>
</sst>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7">
    <font>
      <sz val="10"/>
      <name val="Arial"/>
      <family val="0"/>
    </font>
    <font>
      <sz val="10"/>
      <color indexed="17"/>
      <name val="Arial"/>
      <family val="2"/>
    </font>
    <font>
      <b/>
      <sz val="18"/>
      <color indexed="18"/>
      <name val="Arial"/>
      <family val="2"/>
    </font>
    <font>
      <b/>
      <sz val="8"/>
      <color indexed="17"/>
      <name val="Arial"/>
      <family val="0"/>
    </font>
    <font>
      <b/>
      <sz val="8"/>
      <color indexed="18"/>
      <name val="Arial"/>
      <family val="0"/>
    </font>
    <font>
      <sz val="8"/>
      <name val="Arial"/>
      <family val="0"/>
    </font>
    <font>
      <b/>
      <sz val="12"/>
      <color indexed="18"/>
      <name val="Arial"/>
      <family val="0"/>
    </font>
    <font>
      <b/>
      <sz val="14"/>
      <color indexed="17"/>
      <name val="Arial"/>
      <family val="0"/>
    </font>
    <font>
      <sz val="14"/>
      <name val="Arial"/>
      <family val="0"/>
    </font>
    <font>
      <sz val="18"/>
      <color indexed="18"/>
      <name val="Arial"/>
      <family val="0"/>
    </font>
    <font>
      <b/>
      <sz val="18"/>
      <color indexed="17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3"/>
      </left>
      <right style="thin">
        <color indexed="53"/>
      </right>
      <top style="double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double">
        <color indexed="53"/>
      </top>
      <bottom style="thin">
        <color indexed="53"/>
      </bottom>
    </border>
    <border>
      <left style="thin">
        <color indexed="53"/>
      </left>
      <right style="double">
        <color indexed="53"/>
      </right>
      <top style="double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uble">
        <color indexed="53"/>
      </right>
      <top style="thin">
        <color indexed="53"/>
      </top>
      <bottom style="thin">
        <color indexed="53"/>
      </bottom>
    </border>
    <border>
      <left style="double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 style="double">
        <color indexed="53"/>
      </right>
      <top style="thin">
        <color indexed="53"/>
      </top>
      <bottom style="double">
        <color indexed="53"/>
      </bottom>
    </border>
    <border>
      <left style="double">
        <color indexed="53"/>
      </left>
      <right style="thin">
        <color indexed="53"/>
      </right>
      <top style="thin">
        <color indexed="53"/>
      </top>
      <bottom style="double">
        <color indexed="53"/>
      </bottom>
    </border>
    <border>
      <left>
        <color indexed="63"/>
      </left>
      <right style="thin">
        <color indexed="17"/>
      </right>
      <top style="double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double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double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double">
        <color indexed="17"/>
      </right>
      <top style="thin">
        <color indexed="17"/>
      </top>
      <bottom style="double">
        <color indexed="17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double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thin">
        <color indexed="17"/>
      </bottom>
    </border>
    <border>
      <left style="double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double">
        <color indexed="17"/>
      </right>
      <top style="thin">
        <color indexed="17"/>
      </top>
      <bottom style="thin">
        <color indexed="17"/>
      </bottom>
    </border>
    <border>
      <left style="double">
        <color indexed="17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thin">
        <color indexed="17"/>
      </top>
      <bottom style="double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uble">
        <color indexed="17"/>
      </right>
      <top style="thin">
        <color indexed="17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double">
        <color indexed="17"/>
      </right>
      <top>
        <color indexed="63"/>
      </top>
      <bottom style="thin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4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4" fontId="5" fillId="33" borderId="13" xfId="0" applyNumberFormat="1" applyFont="1" applyFill="1" applyBorder="1" applyAlignment="1" applyProtection="1">
      <alignment/>
      <protection locked="0"/>
    </xf>
    <xf numFmtId="4" fontId="5" fillId="33" borderId="16" xfId="0" applyNumberFormat="1" applyFont="1" applyFill="1" applyBorder="1" applyAlignment="1" applyProtection="1">
      <alignment/>
      <protection locked="0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3" xfId="0" applyFont="1" applyFill="1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/>
      <protection locked="0"/>
    </xf>
    <xf numFmtId="2" fontId="2" fillId="36" borderId="19" xfId="0" applyNumberFormat="1" applyFont="1" applyFill="1" applyBorder="1" applyAlignment="1">
      <alignment horizontal="center"/>
    </xf>
    <xf numFmtId="2" fontId="2" fillId="36" borderId="20" xfId="0" applyNumberFormat="1" applyFont="1" applyFill="1" applyBorder="1" applyAlignment="1">
      <alignment horizontal="center"/>
    </xf>
    <xf numFmtId="2" fontId="2" fillId="36" borderId="21" xfId="0" applyNumberFormat="1" applyFont="1" applyFill="1" applyBorder="1" applyAlignment="1">
      <alignment horizontal="center"/>
    </xf>
    <xf numFmtId="2" fontId="2" fillId="36" borderId="22" xfId="0" applyNumberFormat="1" applyFont="1" applyFill="1" applyBorder="1" applyAlignment="1">
      <alignment horizontal="center"/>
    </xf>
    <xf numFmtId="2" fontId="2" fillId="36" borderId="23" xfId="0" applyNumberFormat="1" applyFont="1" applyFill="1" applyBorder="1" applyAlignment="1">
      <alignment horizontal="center"/>
    </xf>
    <xf numFmtId="2" fontId="2" fillId="36" borderId="24" xfId="0" applyNumberFormat="1" applyFont="1" applyFill="1" applyBorder="1" applyAlignment="1">
      <alignment horizontal="center"/>
    </xf>
    <xf numFmtId="2" fontId="2" fillId="36" borderId="25" xfId="0" applyNumberFormat="1" applyFont="1" applyFill="1" applyBorder="1" applyAlignment="1">
      <alignment horizontal="center"/>
    </xf>
    <xf numFmtId="2" fontId="2" fillId="36" borderId="26" xfId="0" applyNumberFormat="1" applyFont="1" applyFill="1" applyBorder="1" applyAlignment="1">
      <alignment horizontal="center"/>
    </xf>
    <xf numFmtId="2" fontId="2" fillId="36" borderId="27" xfId="0" applyNumberFormat="1" applyFont="1" applyFill="1" applyBorder="1" applyAlignment="1">
      <alignment horizontal="center"/>
    </xf>
    <xf numFmtId="0" fontId="6" fillId="37" borderId="28" xfId="0" applyFont="1" applyFill="1" applyBorder="1" applyAlignment="1">
      <alignment horizontal="left" vertical="center" wrapText="1"/>
    </xf>
    <xf numFmtId="0" fontId="6" fillId="37" borderId="29" xfId="0" applyFont="1" applyFill="1" applyBorder="1" applyAlignment="1">
      <alignment horizontal="left" vertical="center" wrapText="1"/>
    </xf>
    <xf numFmtId="0" fontId="6" fillId="37" borderId="30" xfId="0" applyFont="1" applyFill="1" applyBorder="1" applyAlignment="1">
      <alignment horizontal="left" vertical="center" wrapText="1"/>
    </xf>
    <xf numFmtId="0" fontId="6" fillId="37" borderId="31" xfId="0" applyFont="1" applyFill="1" applyBorder="1" applyAlignment="1">
      <alignment horizontal="left" vertical="center" wrapText="1"/>
    </xf>
    <xf numFmtId="0" fontId="6" fillId="37" borderId="0" xfId="0" applyFont="1" applyFill="1" applyBorder="1" applyAlignment="1">
      <alignment horizontal="left" vertical="center" wrapText="1"/>
    </xf>
    <xf numFmtId="0" fontId="6" fillId="37" borderId="32" xfId="0" applyFont="1" applyFill="1" applyBorder="1" applyAlignment="1">
      <alignment horizontal="left" vertical="center" wrapText="1"/>
    </xf>
    <xf numFmtId="0" fontId="6" fillId="37" borderId="33" xfId="0" applyFont="1" applyFill="1" applyBorder="1" applyAlignment="1">
      <alignment horizontal="left" vertical="center" wrapText="1"/>
    </xf>
    <xf numFmtId="0" fontId="6" fillId="37" borderId="34" xfId="0" applyFont="1" applyFill="1" applyBorder="1" applyAlignment="1">
      <alignment horizontal="left" vertical="center" wrapText="1"/>
    </xf>
    <xf numFmtId="0" fontId="6" fillId="37" borderId="35" xfId="0" applyFont="1" applyFill="1" applyBorder="1" applyAlignment="1">
      <alignment horizontal="left" vertical="center" wrapText="1"/>
    </xf>
    <xf numFmtId="0" fontId="10" fillId="38" borderId="36" xfId="0" applyFont="1" applyFill="1" applyBorder="1" applyAlignment="1">
      <alignment horizontal="center"/>
    </xf>
    <xf numFmtId="0" fontId="10" fillId="38" borderId="37" xfId="0" applyFont="1" applyFill="1" applyBorder="1" applyAlignment="1">
      <alignment horizontal="center"/>
    </xf>
    <xf numFmtId="0" fontId="10" fillId="38" borderId="38" xfId="0" applyFont="1" applyFill="1" applyBorder="1" applyAlignment="1">
      <alignment horizontal="center"/>
    </xf>
    <xf numFmtId="0" fontId="10" fillId="38" borderId="39" xfId="0" applyFont="1" applyFill="1" applyBorder="1" applyAlignment="1">
      <alignment horizontal="center"/>
    </xf>
    <xf numFmtId="0" fontId="10" fillId="38" borderId="40" xfId="0" applyFont="1" applyFill="1" applyBorder="1" applyAlignment="1">
      <alignment horizontal="center"/>
    </xf>
    <xf numFmtId="0" fontId="10" fillId="38" borderId="41" xfId="0" applyFont="1" applyFill="1" applyBorder="1" applyAlignment="1">
      <alignment horizontal="center"/>
    </xf>
    <xf numFmtId="0" fontId="9" fillId="37" borderId="42" xfId="0" applyFont="1" applyFill="1" applyBorder="1" applyAlignment="1">
      <alignment horizontal="left"/>
    </xf>
    <xf numFmtId="0" fontId="9" fillId="37" borderId="43" xfId="0" applyFont="1" applyFill="1" applyBorder="1" applyAlignment="1">
      <alignment horizontal="left"/>
    </xf>
    <xf numFmtId="0" fontId="9" fillId="37" borderId="44" xfId="0" applyFont="1" applyFill="1" applyBorder="1" applyAlignment="1">
      <alignment horizontal="left"/>
    </xf>
    <xf numFmtId="0" fontId="9" fillId="37" borderId="45" xfId="0" applyFont="1" applyFill="1" applyBorder="1" applyAlignment="1">
      <alignment horizontal="left"/>
    </xf>
    <xf numFmtId="0" fontId="9" fillId="37" borderId="46" xfId="0" applyFont="1" applyFill="1" applyBorder="1" applyAlignment="1">
      <alignment horizontal="left"/>
    </xf>
    <xf numFmtId="0" fontId="9" fillId="37" borderId="47" xfId="0" applyFont="1" applyFill="1" applyBorder="1" applyAlignment="1">
      <alignment horizontal="left"/>
    </xf>
    <xf numFmtId="0" fontId="9" fillId="37" borderId="48" xfId="0" applyFont="1" applyFill="1" applyBorder="1" applyAlignment="1">
      <alignment horizontal="left"/>
    </xf>
    <xf numFmtId="0" fontId="9" fillId="37" borderId="49" xfId="0" applyFont="1" applyFill="1" applyBorder="1" applyAlignment="1">
      <alignment horizontal="left"/>
    </xf>
    <xf numFmtId="0" fontId="9" fillId="37" borderId="50" xfId="0" applyFont="1" applyFill="1" applyBorder="1" applyAlignment="1">
      <alignment horizontal="left"/>
    </xf>
    <xf numFmtId="2" fontId="9" fillId="39" borderId="22" xfId="0" applyNumberFormat="1" applyFont="1" applyFill="1" applyBorder="1" applyAlignment="1">
      <alignment horizontal="center"/>
    </xf>
    <xf numFmtId="2" fontId="9" fillId="39" borderId="23" xfId="0" applyNumberFormat="1" applyFont="1" applyFill="1" applyBorder="1" applyAlignment="1">
      <alignment horizontal="center"/>
    </xf>
    <xf numFmtId="2" fontId="9" fillId="39" borderId="24" xfId="0" applyNumberFormat="1" applyFont="1" applyFill="1" applyBorder="1" applyAlignment="1">
      <alignment horizontal="center"/>
    </xf>
    <xf numFmtId="2" fontId="9" fillId="39" borderId="51" xfId="0" applyNumberFormat="1" applyFont="1" applyFill="1" applyBorder="1" applyAlignment="1">
      <alignment horizontal="center"/>
    </xf>
    <xf numFmtId="2" fontId="9" fillId="39" borderId="52" xfId="0" applyNumberFormat="1" applyFont="1" applyFill="1" applyBorder="1" applyAlignment="1">
      <alignment horizontal="center"/>
    </xf>
    <xf numFmtId="2" fontId="9" fillId="39" borderId="53" xfId="0" applyNumberFormat="1" applyFont="1" applyFill="1" applyBorder="1" applyAlignment="1">
      <alignment horizontal="center"/>
    </xf>
    <xf numFmtId="0" fontId="11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38" borderId="29" xfId="0" applyFont="1" applyFill="1" applyBorder="1" applyAlignment="1">
      <alignment horizontal="center" vertical="center" wrapText="1"/>
    </xf>
    <xf numFmtId="0" fontId="7" fillId="38" borderId="30" xfId="0" applyFont="1" applyFill="1" applyBorder="1" applyAlignment="1">
      <alignment horizontal="center" vertical="center" wrapText="1"/>
    </xf>
    <xf numFmtId="0" fontId="7" fillId="38" borderId="33" xfId="0" applyFont="1" applyFill="1" applyBorder="1" applyAlignment="1">
      <alignment horizontal="center" vertical="center" wrapText="1"/>
    </xf>
    <xf numFmtId="0" fontId="7" fillId="38" borderId="34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2" fontId="9" fillId="39" borderId="59" xfId="0" applyNumberFormat="1" applyFont="1" applyFill="1" applyBorder="1" applyAlignment="1">
      <alignment horizontal="center"/>
    </xf>
    <xf numFmtId="2" fontId="9" fillId="39" borderId="60" xfId="0" applyNumberFormat="1" applyFont="1" applyFill="1" applyBorder="1" applyAlignment="1">
      <alignment horizontal="center"/>
    </xf>
    <xf numFmtId="2" fontId="9" fillId="39" borderId="6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9"/>
  <sheetViews>
    <sheetView tabSelected="1" zoomScalePageLayoutView="0" workbookViewId="0" topLeftCell="A1">
      <selection activeCell="B1" sqref="B1:T2"/>
    </sheetView>
  </sheetViews>
  <sheetFormatPr defaultColWidth="11.421875" defaultRowHeight="12.75" customHeight="1"/>
  <cols>
    <col min="1" max="1" width="2.00390625" style="9" customWidth="1"/>
    <col min="2" max="2" width="3.140625" style="9" customWidth="1"/>
    <col min="3" max="3" width="5.8515625" style="9" customWidth="1"/>
    <col min="4" max="5" width="8.00390625" style="9" customWidth="1"/>
    <col min="6" max="6" width="7.28125" style="9" customWidth="1"/>
    <col min="7" max="7" width="7.57421875" style="9" customWidth="1"/>
    <col min="8" max="8" width="7.7109375" style="9" customWidth="1"/>
    <col min="9" max="9" width="7.57421875" style="9" customWidth="1"/>
    <col min="10" max="10" width="7.140625" style="9" customWidth="1"/>
    <col min="11" max="11" width="7.28125" style="9" customWidth="1"/>
    <col min="12" max="12" width="7.8515625" style="9" customWidth="1"/>
    <col min="13" max="13" width="8.28125" style="9" customWidth="1"/>
    <col min="14" max="14" width="2.00390625" style="9" customWidth="1"/>
    <col min="15" max="15" width="5.7109375" style="9" customWidth="1"/>
    <col min="16" max="16" width="7.28125" style="9" customWidth="1"/>
    <col min="17" max="17" width="7.140625" style="9" customWidth="1"/>
    <col min="18" max="18" width="10.140625" style="9" customWidth="1"/>
    <col min="19" max="19" width="7.00390625" style="9" customWidth="1"/>
    <col min="20" max="20" width="9.140625" style="9" customWidth="1"/>
    <col min="21" max="16384" width="11.421875" style="9" customWidth="1"/>
  </cols>
  <sheetData>
    <row r="1" spans="2:20" ht="19.5" customHeight="1" thickTop="1"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2:20" ht="19.5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</row>
    <row r="3" spans="2:20" s="22" customFormat="1" ht="12.75" customHeight="1" thickTop="1">
      <c r="B3" s="88" t="s">
        <v>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O3" s="82" t="s">
        <v>7</v>
      </c>
      <c r="P3" s="83"/>
      <c r="Q3" s="83"/>
      <c r="R3" s="83"/>
      <c r="S3" s="83"/>
      <c r="T3" s="84"/>
    </row>
    <row r="4" spans="2:20" s="22" customFormat="1" ht="12.75" customHeight="1" thickBot="1"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  <c r="O4" s="85"/>
      <c r="P4" s="86"/>
      <c r="Q4" s="86"/>
      <c r="R4" s="86"/>
      <c r="S4" s="86"/>
      <c r="T4" s="87"/>
    </row>
    <row r="5" spans="2:20" s="8" customFormat="1" ht="45.75" customHeight="1" thickTop="1">
      <c r="B5" s="26"/>
      <c r="C5" s="27" t="s">
        <v>0</v>
      </c>
      <c r="D5" s="27" t="s">
        <v>23</v>
      </c>
      <c r="E5" s="27" t="s">
        <v>22</v>
      </c>
      <c r="F5" s="27" t="s">
        <v>24</v>
      </c>
      <c r="G5" s="27" t="s">
        <v>12</v>
      </c>
      <c r="H5" s="27" t="s">
        <v>10</v>
      </c>
      <c r="I5" s="27" t="s">
        <v>11</v>
      </c>
      <c r="J5" s="27" t="s">
        <v>18</v>
      </c>
      <c r="K5" s="28" t="s">
        <v>8</v>
      </c>
      <c r="L5" s="27" t="s">
        <v>13</v>
      </c>
      <c r="M5" s="29" t="s">
        <v>14</v>
      </c>
      <c r="N5" s="3"/>
      <c r="O5" s="4" t="s">
        <v>21</v>
      </c>
      <c r="P5" s="5" t="s">
        <v>20</v>
      </c>
      <c r="Q5" s="5" t="s">
        <v>15</v>
      </c>
      <c r="R5" s="6" t="s">
        <v>25</v>
      </c>
      <c r="S5" s="5" t="s">
        <v>16</v>
      </c>
      <c r="T5" s="7" t="s">
        <v>17</v>
      </c>
    </row>
    <row r="6" spans="2:20" ht="12.75" customHeight="1">
      <c r="B6" s="33"/>
      <c r="C6" s="30" t="s">
        <v>1</v>
      </c>
      <c r="D6" s="10">
        <v>1161.3</v>
      </c>
      <c r="E6" s="10">
        <v>1109.05</v>
      </c>
      <c r="F6" s="10">
        <v>623.62</v>
      </c>
      <c r="G6" s="10">
        <f aca="true" t="shared" si="0" ref="G6:G11">D6-E6</f>
        <v>52.25</v>
      </c>
      <c r="H6" s="10">
        <v>44.65</v>
      </c>
      <c r="I6" s="11">
        <v>42.65</v>
      </c>
      <c r="J6" s="11">
        <v>23.98</v>
      </c>
      <c r="K6" s="35"/>
      <c r="L6" s="10">
        <f aca="true" t="shared" si="1" ref="L6:L11">H6-I6</f>
        <v>2</v>
      </c>
      <c r="M6" s="12">
        <f aca="true" t="shared" si="2" ref="M6:M11">G6+(L6*K6)</f>
        <v>52.25</v>
      </c>
      <c r="O6" s="13">
        <v>12</v>
      </c>
      <c r="P6" s="14">
        <v>273.75</v>
      </c>
      <c r="Q6" s="14">
        <f>P6*5/100</f>
        <v>13.6875</v>
      </c>
      <c r="R6" s="24"/>
      <c r="S6" s="14">
        <f>R6*5/100</f>
        <v>0</v>
      </c>
      <c r="T6" s="15">
        <f>S6+Q6</f>
        <v>13.6875</v>
      </c>
    </row>
    <row r="7" spans="2:20" ht="12.75" customHeight="1">
      <c r="B7" s="33"/>
      <c r="C7" s="30" t="s">
        <v>2</v>
      </c>
      <c r="D7" s="10">
        <v>985.59</v>
      </c>
      <c r="E7" s="10">
        <v>958.98</v>
      </c>
      <c r="F7" s="10">
        <v>662.32</v>
      </c>
      <c r="G7" s="10">
        <f t="shared" si="0"/>
        <v>26.610000000000014</v>
      </c>
      <c r="H7" s="10">
        <v>35.73</v>
      </c>
      <c r="I7" s="11">
        <v>34.77</v>
      </c>
      <c r="J7" s="11">
        <v>24.02</v>
      </c>
      <c r="K7" s="35"/>
      <c r="L7" s="10">
        <f t="shared" si="1"/>
        <v>0.9599999999999937</v>
      </c>
      <c r="M7" s="12">
        <f t="shared" si="2"/>
        <v>26.610000000000014</v>
      </c>
      <c r="O7" s="13">
        <v>13</v>
      </c>
      <c r="P7" s="14">
        <v>297.39</v>
      </c>
      <c r="Q7" s="14">
        <f aca="true" t="shared" si="3" ref="Q7:Q24">P7*5/100</f>
        <v>14.869499999999999</v>
      </c>
      <c r="R7" s="24"/>
      <c r="S7" s="14">
        <f aca="true" t="shared" si="4" ref="S7:S24">R7*5/100</f>
        <v>0</v>
      </c>
      <c r="T7" s="15">
        <f aca="true" t="shared" si="5" ref="T7:T24">S7+Q7</f>
        <v>14.869499999999999</v>
      </c>
    </row>
    <row r="8" spans="2:20" ht="12.75" customHeight="1">
      <c r="B8" s="33"/>
      <c r="C8" s="31" t="s">
        <v>9</v>
      </c>
      <c r="D8" s="10">
        <v>855.37</v>
      </c>
      <c r="E8" s="10">
        <v>838.27</v>
      </c>
      <c r="F8" s="10">
        <v>708.25</v>
      </c>
      <c r="G8" s="10">
        <f t="shared" si="0"/>
        <v>17.100000000000023</v>
      </c>
      <c r="H8" s="10">
        <v>31.14</v>
      </c>
      <c r="I8" s="11">
        <v>30.52</v>
      </c>
      <c r="J8" s="11">
        <v>25.79</v>
      </c>
      <c r="K8" s="35"/>
      <c r="L8" s="10">
        <f t="shared" si="1"/>
        <v>0.620000000000001</v>
      </c>
      <c r="M8" s="12">
        <f t="shared" si="2"/>
        <v>17.100000000000023</v>
      </c>
      <c r="O8" s="13">
        <v>14</v>
      </c>
      <c r="P8" s="14">
        <v>321.06</v>
      </c>
      <c r="Q8" s="14">
        <f t="shared" si="3"/>
        <v>16.053</v>
      </c>
      <c r="R8" s="24"/>
      <c r="S8" s="14">
        <f t="shared" si="4"/>
        <v>0</v>
      </c>
      <c r="T8" s="15">
        <f t="shared" si="5"/>
        <v>16.053</v>
      </c>
    </row>
    <row r="9" spans="2:20" ht="12.75" customHeight="1">
      <c r="B9" s="33"/>
      <c r="C9" s="30" t="s">
        <v>3</v>
      </c>
      <c r="D9" s="10">
        <v>734.71</v>
      </c>
      <c r="E9" s="10">
        <v>720.02</v>
      </c>
      <c r="F9" s="10">
        <v>608.34</v>
      </c>
      <c r="G9" s="10">
        <f t="shared" si="0"/>
        <v>14.690000000000055</v>
      </c>
      <c r="H9" s="10">
        <v>26.84</v>
      </c>
      <c r="I9" s="11">
        <v>26.31</v>
      </c>
      <c r="J9" s="11">
        <v>22.23</v>
      </c>
      <c r="K9" s="35"/>
      <c r="L9" s="10">
        <f t="shared" si="1"/>
        <v>0.5300000000000011</v>
      </c>
      <c r="M9" s="12">
        <f t="shared" si="2"/>
        <v>14.690000000000055</v>
      </c>
      <c r="O9" s="13">
        <v>15</v>
      </c>
      <c r="P9" s="14">
        <v>344.67</v>
      </c>
      <c r="Q9" s="14">
        <f t="shared" si="3"/>
        <v>17.233500000000003</v>
      </c>
      <c r="R9" s="24"/>
      <c r="S9" s="14">
        <f t="shared" si="4"/>
        <v>0</v>
      </c>
      <c r="T9" s="15">
        <f t="shared" si="5"/>
        <v>17.233500000000003</v>
      </c>
    </row>
    <row r="10" spans="2:20" ht="12.75" customHeight="1">
      <c r="B10" s="33"/>
      <c r="C10" s="30" t="s">
        <v>4</v>
      </c>
      <c r="D10" s="10">
        <v>600.75</v>
      </c>
      <c r="E10" s="10">
        <v>599.25</v>
      </c>
      <c r="F10" s="10">
        <v>592.95</v>
      </c>
      <c r="G10" s="10">
        <f t="shared" si="0"/>
        <v>1.5</v>
      </c>
      <c r="H10" s="10">
        <v>17.94</v>
      </c>
      <c r="I10" s="11">
        <v>17.9</v>
      </c>
      <c r="J10" s="11">
        <v>17.71</v>
      </c>
      <c r="K10" s="35"/>
      <c r="L10" s="10">
        <f t="shared" si="1"/>
        <v>0.0400000000000027</v>
      </c>
      <c r="M10" s="12">
        <f t="shared" si="2"/>
        <v>1.5</v>
      </c>
      <c r="O10" s="13">
        <v>16</v>
      </c>
      <c r="P10" s="14">
        <v>368.34</v>
      </c>
      <c r="Q10" s="14">
        <f t="shared" si="3"/>
        <v>18.416999999999998</v>
      </c>
      <c r="R10" s="24"/>
      <c r="S10" s="14">
        <f t="shared" si="4"/>
        <v>0</v>
      </c>
      <c r="T10" s="15">
        <f t="shared" si="5"/>
        <v>18.416999999999998</v>
      </c>
    </row>
    <row r="11" spans="2:20" ht="12.75" customHeight="1" thickBot="1">
      <c r="B11" s="34"/>
      <c r="C11" s="32" t="s">
        <v>5</v>
      </c>
      <c r="D11" s="16">
        <v>548.47</v>
      </c>
      <c r="E11" s="16">
        <v>548.47</v>
      </c>
      <c r="F11" s="16">
        <v>548.47</v>
      </c>
      <c r="G11" s="16">
        <f t="shared" si="0"/>
        <v>0</v>
      </c>
      <c r="H11" s="16">
        <v>13.47</v>
      </c>
      <c r="I11" s="17">
        <v>13.47</v>
      </c>
      <c r="J11" s="17">
        <v>13.47</v>
      </c>
      <c r="K11" s="36"/>
      <c r="L11" s="16">
        <f t="shared" si="1"/>
        <v>0</v>
      </c>
      <c r="M11" s="18">
        <f t="shared" si="2"/>
        <v>0</v>
      </c>
      <c r="O11" s="13">
        <v>17</v>
      </c>
      <c r="P11" s="14">
        <v>391.92</v>
      </c>
      <c r="Q11" s="14">
        <f t="shared" si="3"/>
        <v>19.596</v>
      </c>
      <c r="R11" s="24"/>
      <c r="S11" s="14">
        <f t="shared" si="4"/>
        <v>0</v>
      </c>
      <c r="T11" s="15">
        <f t="shared" si="5"/>
        <v>19.596</v>
      </c>
    </row>
    <row r="12" spans="15:20" ht="12.75" customHeight="1" thickBot="1" thickTop="1">
      <c r="O12" s="13">
        <v>18</v>
      </c>
      <c r="P12" s="14">
        <v>415.56</v>
      </c>
      <c r="Q12" s="14">
        <f t="shared" si="3"/>
        <v>20.778000000000002</v>
      </c>
      <c r="R12" s="24"/>
      <c r="S12" s="14">
        <f>R12*5/100</f>
        <v>0</v>
      </c>
      <c r="T12" s="15">
        <f t="shared" si="5"/>
        <v>20.778000000000002</v>
      </c>
    </row>
    <row r="13" spans="2:20" ht="12.75" customHeight="1" thickTop="1">
      <c r="B13" s="46" t="s">
        <v>31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  <c r="O13" s="13">
        <v>19</v>
      </c>
      <c r="P13" s="14">
        <v>439.21</v>
      </c>
      <c r="Q13" s="14">
        <f t="shared" si="3"/>
        <v>21.960499999999996</v>
      </c>
      <c r="R13" s="24"/>
      <c r="S13" s="14">
        <f t="shared" si="4"/>
        <v>0</v>
      </c>
      <c r="T13" s="15">
        <f t="shared" si="5"/>
        <v>21.960499999999996</v>
      </c>
    </row>
    <row r="14" spans="2:20" ht="12.75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O14" s="13">
        <v>20</v>
      </c>
      <c r="P14" s="14">
        <v>462.84</v>
      </c>
      <c r="Q14" s="14">
        <f t="shared" si="3"/>
        <v>23.142</v>
      </c>
      <c r="R14" s="24"/>
      <c r="S14" s="14">
        <f t="shared" si="4"/>
        <v>0</v>
      </c>
      <c r="T14" s="15">
        <f t="shared" si="5"/>
        <v>23.142</v>
      </c>
    </row>
    <row r="15" spans="2:20" ht="12.75" customHeight="1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O15" s="13">
        <v>21</v>
      </c>
      <c r="P15" s="14">
        <v>498.26</v>
      </c>
      <c r="Q15" s="14">
        <f t="shared" si="3"/>
        <v>24.913</v>
      </c>
      <c r="R15" s="24"/>
      <c r="S15" s="14">
        <f t="shared" si="4"/>
        <v>0</v>
      </c>
      <c r="T15" s="15">
        <f t="shared" si="5"/>
        <v>24.913</v>
      </c>
    </row>
    <row r="16" spans="2:20" ht="12.75" customHeight="1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O16" s="13">
        <v>22</v>
      </c>
      <c r="P16" s="14">
        <v>536.67</v>
      </c>
      <c r="Q16" s="14">
        <f t="shared" si="3"/>
        <v>26.8335</v>
      </c>
      <c r="R16" s="24"/>
      <c r="S16" s="14">
        <f t="shared" si="4"/>
        <v>0</v>
      </c>
      <c r="T16" s="15">
        <f t="shared" si="5"/>
        <v>26.8335</v>
      </c>
    </row>
    <row r="17" spans="2:20" ht="12.75" customHeight="1" thickBot="1"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  <c r="O17" s="13">
        <v>23</v>
      </c>
      <c r="P17" s="14">
        <v>575.16</v>
      </c>
      <c r="Q17" s="14">
        <f t="shared" si="3"/>
        <v>28.757999999999996</v>
      </c>
      <c r="R17" s="24"/>
      <c r="S17" s="14">
        <f t="shared" si="4"/>
        <v>0</v>
      </c>
      <c r="T17" s="15">
        <f t="shared" si="5"/>
        <v>28.757999999999996</v>
      </c>
    </row>
    <row r="18" spans="15:20" ht="12.75" customHeight="1" thickBot="1" thickTop="1">
      <c r="O18" s="13">
        <v>24</v>
      </c>
      <c r="P18" s="14">
        <v>613.6</v>
      </c>
      <c r="Q18" s="14">
        <f t="shared" si="3"/>
        <v>30.68</v>
      </c>
      <c r="R18" s="24"/>
      <c r="S18" s="14">
        <f t="shared" si="4"/>
        <v>0</v>
      </c>
      <c r="T18" s="15">
        <f t="shared" si="5"/>
        <v>30.68</v>
      </c>
    </row>
    <row r="19" spans="2:20" ht="12.75" customHeight="1" thickTop="1">
      <c r="B19" s="55" t="s">
        <v>27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O19" s="13">
        <v>25</v>
      </c>
      <c r="P19" s="14">
        <v>652.07</v>
      </c>
      <c r="Q19" s="14">
        <f t="shared" si="3"/>
        <v>32.603500000000004</v>
      </c>
      <c r="R19" s="24"/>
      <c r="S19" s="14">
        <f t="shared" si="4"/>
        <v>0</v>
      </c>
      <c r="T19" s="15">
        <f t="shared" si="5"/>
        <v>32.603500000000004</v>
      </c>
    </row>
    <row r="20" spans="2:20" ht="12.75" customHeight="1" thickBot="1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  <c r="O20" s="13">
        <v>26</v>
      </c>
      <c r="P20" s="14">
        <v>734.94</v>
      </c>
      <c r="Q20" s="14">
        <f t="shared" si="3"/>
        <v>36.747</v>
      </c>
      <c r="R20" s="24"/>
      <c r="S20" s="14">
        <f t="shared" si="4"/>
        <v>0</v>
      </c>
      <c r="T20" s="15">
        <f t="shared" si="5"/>
        <v>36.747</v>
      </c>
    </row>
    <row r="21" spans="2:20" ht="12.75" customHeight="1" thickTop="1">
      <c r="B21" s="61" t="s">
        <v>28</v>
      </c>
      <c r="C21" s="62"/>
      <c r="D21" s="62"/>
      <c r="E21" s="62"/>
      <c r="F21" s="62"/>
      <c r="G21" s="62"/>
      <c r="H21" s="62"/>
      <c r="I21" s="63"/>
      <c r="J21" s="94">
        <f>IF(Hoja2!Y33&gt;1,"ERROR C.ESPECÍFICO",Hoja2!X8+Hoja2!Y8)</f>
        <v>0</v>
      </c>
      <c r="K21" s="95"/>
      <c r="L21" s="95"/>
      <c r="M21" s="96"/>
      <c r="O21" s="13">
        <v>27</v>
      </c>
      <c r="P21" s="14">
        <v>837.73</v>
      </c>
      <c r="Q21" s="14">
        <f t="shared" si="3"/>
        <v>41.8865</v>
      </c>
      <c r="R21" s="24"/>
      <c r="S21" s="14">
        <f t="shared" si="4"/>
        <v>0</v>
      </c>
      <c r="T21" s="15">
        <f t="shared" si="5"/>
        <v>41.8865</v>
      </c>
    </row>
    <row r="22" spans="2:20" ht="12.75" customHeight="1">
      <c r="B22" s="64"/>
      <c r="C22" s="65"/>
      <c r="D22" s="65"/>
      <c r="E22" s="65"/>
      <c r="F22" s="65"/>
      <c r="G22" s="65"/>
      <c r="H22" s="65"/>
      <c r="I22" s="66"/>
      <c r="J22" s="70"/>
      <c r="K22" s="71"/>
      <c r="L22" s="71"/>
      <c r="M22" s="72"/>
      <c r="O22" s="13">
        <v>28</v>
      </c>
      <c r="P22" s="14">
        <v>876.21</v>
      </c>
      <c r="Q22" s="14">
        <f t="shared" si="3"/>
        <v>43.810500000000005</v>
      </c>
      <c r="R22" s="24"/>
      <c r="S22" s="14">
        <f t="shared" si="4"/>
        <v>0</v>
      </c>
      <c r="T22" s="15">
        <f t="shared" si="5"/>
        <v>43.810500000000005</v>
      </c>
    </row>
    <row r="23" spans="2:20" ht="12.75" customHeight="1">
      <c r="B23" s="64" t="s">
        <v>29</v>
      </c>
      <c r="C23" s="65"/>
      <c r="D23" s="65"/>
      <c r="E23" s="65"/>
      <c r="F23" s="65"/>
      <c r="G23" s="65"/>
      <c r="H23" s="65"/>
      <c r="I23" s="66"/>
      <c r="J23" s="70">
        <f>IF(Hoja2!W21&gt;1,"ERROR GRUPO",IF(Hoja2!Y38&gt;1,"ERROR C.ESPECÍFICO",Hoja2!AD8))</f>
        <v>0</v>
      </c>
      <c r="K23" s="71"/>
      <c r="L23" s="71"/>
      <c r="M23" s="72"/>
      <c r="O23" s="13">
        <v>29</v>
      </c>
      <c r="P23" s="14">
        <v>914.66</v>
      </c>
      <c r="Q23" s="14">
        <f t="shared" si="3"/>
        <v>45.733000000000004</v>
      </c>
      <c r="R23" s="24"/>
      <c r="S23" s="14">
        <f t="shared" si="4"/>
        <v>0</v>
      </c>
      <c r="T23" s="15">
        <f t="shared" si="5"/>
        <v>45.733000000000004</v>
      </c>
    </row>
    <row r="24" spans="2:20" ht="12.75" customHeight="1" thickBot="1">
      <c r="B24" s="64"/>
      <c r="C24" s="65"/>
      <c r="D24" s="65"/>
      <c r="E24" s="65"/>
      <c r="F24" s="65"/>
      <c r="G24" s="65"/>
      <c r="H24" s="65"/>
      <c r="I24" s="66"/>
      <c r="J24" s="73"/>
      <c r="K24" s="74"/>
      <c r="L24" s="74"/>
      <c r="M24" s="75"/>
      <c r="O24" s="19">
        <v>30</v>
      </c>
      <c r="P24" s="20">
        <v>1019.73</v>
      </c>
      <c r="Q24" s="20">
        <f t="shared" si="3"/>
        <v>50.9865</v>
      </c>
      <c r="R24" s="25"/>
      <c r="S24" s="20">
        <f t="shared" si="4"/>
        <v>0</v>
      </c>
      <c r="T24" s="21">
        <f t="shared" si="5"/>
        <v>50.9865</v>
      </c>
    </row>
    <row r="25" spans="2:13" ht="9.75" customHeight="1" thickTop="1">
      <c r="B25" s="64" t="s">
        <v>30</v>
      </c>
      <c r="C25" s="65"/>
      <c r="D25" s="65"/>
      <c r="E25" s="65"/>
      <c r="F25" s="65"/>
      <c r="G25" s="65"/>
      <c r="H25" s="65"/>
      <c r="I25" s="66"/>
      <c r="J25" s="37">
        <f>J23+(J21*7)</f>
        <v>0</v>
      </c>
      <c r="K25" s="38"/>
      <c r="L25" s="38"/>
      <c r="M25" s="39"/>
    </row>
    <row r="26" spans="2:13" ht="9.75" customHeight="1">
      <c r="B26" s="64"/>
      <c r="C26" s="65"/>
      <c r="D26" s="65"/>
      <c r="E26" s="65"/>
      <c r="F26" s="65"/>
      <c r="G26" s="65"/>
      <c r="H26" s="65"/>
      <c r="I26" s="66"/>
      <c r="J26" s="40"/>
      <c r="K26" s="41"/>
      <c r="L26" s="41"/>
      <c r="M26" s="42"/>
    </row>
    <row r="27" spans="2:13" ht="9.75" customHeight="1" thickBot="1">
      <c r="B27" s="67"/>
      <c r="C27" s="68"/>
      <c r="D27" s="68"/>
      <c r="E27" s="68"/>
      <c r="F27" s="68"/>
      <c r="G27" s="68"/>
      <c r="H27" s="68"/>
      <c r="I27" s="69"/>
      <c r="J27" s="43"/>
      <c r="K27" s="44"/>
      <c r="L27" s="44"/>
      <c r="M27" s="45"/>
    </row>
    <row r="28" ht="9.75" customHeight="1" thickTop="1"/>
    <row r="29" ht="12.75" customHeight="1">
      <c r="K29" s="9" t="s">
        <v>26</v>
      </c>
    </row>
  </sheetData>
  <sheetProtection selectLockedCells="1" selectUnlockedCells="1"/>
  <mergeCells count="11">
    <mergeCell ref="B1:T2"/>
    <mergeCell ref="O3:T4"/>
    <mergeCell ref="B3:M4"/>
    <mergeCell ref="J21:M22"/>
    <mergeCell ref="J25:M27"/>
    <mergeCell ref="B13:M17"/>
    <mergeCell ref="B19:M20"/>
    <mergeCell ref="B21:I22"/>
    <mergeCell ref="B23:I24"/>
    <mergeCell ref="B25:I27"/>
    <mergeCell ref="J23:M24"/>
  </mergeCells>
  <printOptions/>
  <pageMargins left="0.71" right="0.75" top="1.37" bottom="1" header="0.63" footer="0"/>
  <pageSetup horizontalDpi="600" verticalDpi="600" orientation="landscape" paperSize="9" scale="97" r:id="rId2"/>
  <headerFooter alignWithMargins="0">
    <oddHeader>&amp;L&amp;G&amp;C
&amp;20CC.OO. MINISTERIO DEL INTERIOR</oddHeader>
  </headerFooter>
  <colBreaks count="1" manualBreakCount="1">
    <brk id="20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W6:AD33"/>
  <sheetViews>
    <sheetView zoomScalePageLayoutView="0" workbookViewId="0" topLeftCell="S1">
      <selection activeCell="W15" sqref="W15:W20"/>
    </sheetView>
  </sheetViews>
  <sheetFormatPr defaultColWidth="11.421875" defaultRowHeight="12.75"/>
  <sheetData>
    <row r="6" ht="12.75">
      <c r="AA6" t="s">
        <v>19</v>
      </c>
    </row>
    <row r="7" spans="23:25" ht="12.75">
      <c r="W7" s="1"/>
      <c r="X7" s="1"/>
      <c r="Y7" s="1"/>
    </row>
    <row r="8" spans="24:30" ht="12.75">
      <c r="X8" s="2">
        <f>IF(Hoja1!B6&lt;&gt;0,Hoja1!M6,IF(Hoja1!B7&lt;&gt;0,Hoja1!M7,IF(Hoja1!B8&lt;&gt;0,Hoja1!M8,IF(Hoja1!B9&lt;&gt;0,Hoja1!M9,IF(Hoja1!B10&lt;&gt;0,Hoja1!M10,IF(Hoja1!B11&lt;&gt;0,Hoja1!M11,0))))))</f>
        <v>0</v>
      </c>
      <c r="Y8">
        <f>SUM(X10,X11,X12)</f>
        <v>0</v>
      </c>
      <c r="AA8" s="23">
        <f>Hoja1!D6-Hoja1!F6</f>
        <v>537.68</v>
      </c>
      <c r="AB8" s="23">
        <f>Hoja1!H6-Hoja1!J6</f>
        <v>20.669999999999998</v>
      </c>
      <c r="AD8" s="2">
        <f>IF(Hoja1!B6&lt;&gt;0,Hoja2!AA8+Hoja2!AB8,IF(Hoja1!B7&lt;&gt;0,Hoja2!AA9+Hoja2!AB9,IF(Hoja1!B8&lt;&gt;0,Hoja2!AA10+Hoja2!AB10,IF(Hoja1!B9&lt;&gt;0,Hoja2!AA11+Hoja2!AB11,IF(Hoja1!B10&lt;&gt;0,Hoja2!AA12+Hoja2!AB12,IF(Hoja1!B11&lt;&gt;0,Hoja2!AA13+Hoja2!AB13,0))))))</f>
        <v>0</v>
      </c>
    </row>
    <row r="9" spans="27:28" ht="12.75">
      <c r="AA9" s="23">
        <f>Hoja1!D7-Hoja1!F7</f>
        <v>323.27</v>
      </c>
      <c r="AB9" s="23">
        <f>Hoja1!H7-Hoja1!J7</f>
        <v>11.709999999999997</v>
      </c>
    </row>
    <row r="10" spans="24:28" ht="12.75">
      <c r="X10" t="b">
        <f>IF(Hoja1!R6&lt;&gt;0,Hoja1!T6,IF(Hoja1!R7&lt;&gt;0,Hoja1!T7,IF(Hoja1!R8&lt;&gt;0,Hoja1!T8,IF(Hoja1!R9&lt;&gt;0,Hoja1!T9,IF(Hoja1!R10&lt;&gt;0,Hoja1!T10,IF(Hoja1!R11&lt;&gt;0,Hoja1!T11,IF(Hoja1!R12&lt;&gt;0,Hoja1!T12,IF(Hoja1!R13&lt;&gt;0,Hoja1!T13))))))))</f>
        <v>0</v>
      </c>
      <c r="AA10" s="23">
        <f>Hoja1!D8-Hoja1!F8</f>
        <v>147.12</v>
      </c>
      <c r="AB10" s="23">
        <f>Hoja1!H8-Hoja1!J8</f>
        <v>5.350000000000001</v>
      </c>
    </row>
    <row r="11" spans="24:28" ht="12.75">
      <c r="X11" t="b">
        <f>IF(Hoja1!R14&lt;&gt;0,Hoja1!T14,IF(Hoja1!R15&lt;&gt;0,Hoja1!T15,IF(Hoja1!R16&lt;&gt;0,Hoja1!T16,IF(Hoja1!R17&lt;&gt;0,Hoja1!T17,IF(Hoja1!R18&lt;&gt;0,Hoja1!T18,IF(Hoja1!R19&lt;&gt;0,Hoja1!T19,IF(Hoja1!R20&lt;&gt;0,Hoja1!T20,IF(Hoja1!R21&lt;&gt;0,Hoja1!T21))))))))</f>
        <v>0</v>
      </c>
      <c r="AA11" s="23">
        <f>Hoja1!D9-Hoja1!F9</f>
        <v>126.37</v>
      </c>
      <c r="AB11" s="23">
        <f>Hoja1!H9-Hoja1!J9</f>
        <v>4.609999999999999</v>
      </c>
    </row>
    <row r="12" spans="24:28" ht="12.75">
      <c r="X12">
        <f>IF(Hoja1!R22&lt;&gt;0,Hoja1!T22,IF(Hoja1!R23&lt;&gt;0,Hoja1!T23,IF(Hoja1!R24&lt;&gt;0,Hoja1!T24,0)))</f>
        <v>0</v>
      </c>
      <c r="AA12" s="23">
        <f>Hoja1!D10-Hoja1!F10</f>
        <v>7.7999999999999545</v>
      </c>
      <c r="AB12" s="23">
        <f>Hoja1!H10-Hoja1!J10</f>
        <v>0.23000000000000043</v>
      </c>
    </row>
    <row r="13" spans="27:28" ht="12.75">
      <c r="AA13" s="23">
        <f>Hoja1!D11-Hoja1!F11</f>
        <v>0</v>
      </c>
      <c r="AB13" s="23">
        <f>Hoja1!H11-Hoja1!J11</f>
        <v>0</v>
      </c>
    </row>
    <row r="14" spans="25:28" ht="12.75">
      <c r="Y14">
        <f>IF(Hoja1!R6&lt;&gt;0,1,0)</f>
        <v>0</v>
      </c>
      <c r="AA14" s="23">
        <f>Hoja1!D12-Hoja1!F12</f>
        <v>0</v>
      </c>
      <c r="AB14" s="23">
        <f>Hoja1!H12-Hoja1!J12</f>
        <v>0</v>
      </c>
    </row>
    <row r="15" spans="23:25" ht="12.75">
      <c r="W15">
        <f>IF(Hoja1!B6&lt;&gt;0,1,0)</f>
        <v>0</v>
      </c>
      <c r="X15">
        <f>IF(Hoja1!K6&lt;&gt;0,Hoja1!L6*Hoja1!K6,0)</f>
        <v>0</v>
      </c>
      <c r="Y15">
        <f>IF(Hoja1!R7&lt;&gt;0,1,0)</f>
        <v>0</v>
      </c>
    </row>
    <row r="16" spans="23:25" ht="12.75">
      <c r="W16">
        <f>IF(Hoja1!B7&lt;&gt;0,1,0)</f>
        <v>0</v>
      </c>
      <c r="X16">
        <f>IF(Hoja1!K7&lt;&gt;0,Hoja1!L7*Hoja1!K7,0)</f>
        <v>0</v>
      </c>
      <c r="Y16">
        <f>IF(Hoja1!R8&lt;&gt;0,1,0)</f>
        <v>0</v>
      </c>
    </row>
    <row r="17" spans="23:25" ht="12.75">
      <c r="W17">
        <f>IF(Hoja1!B8&lt;&gt;0,1,0)</f>
        <v>0</v>
      </c>
      <c r="X17">
        <f>IF(Hoja1!K8&lt;&gt;0,Hoja1!L8*Hoja1!K8,0)</f>
        <v>0</v>
      </c>
      <c r="Y17">
        <f>IF(Hoja1!R9&lt;&gt;0,1,0)</f>
        <v>0</v>
      </c>
    </row>
    <row r="18" spans="23:25" ht="12.75">
      <c r="W18">
        <f>IF(Hoja1!B9&lt;&gt;0,1,0)</f>
        <v>0</v>
      </c>
      <c r="X18">
        <f>IF(Hoja1!K9&lt;&gt;0,Hoja1!L9*Hoja1!K9,0)</f>
        <v>0</v>
      </c>
      <c r="Y18">
        <f>IF(Hoja1!R10&lt;&gt;0,1,0)</f>
        <v>0</v>
      </c>
    </row>
    <row r="19" spans="23:25" ht="12.75">
      <c r="W19">
        <f>IF(Hoja1!B10&lt;&gt;0,1,0)</f>
        <v>0</v>
      </c>
      <c r="X19">
        <f>IF(Hoja1!K10&lt;&gt;0,Hoja1!L10*Hoja1!K10,0)</f>
        <v>0</v>
      </c>
      <c r="Y19">
        <f>IF(Hoja1!R11&lt;&gt;0,1,0)</f>
        <v>0</v>
      </c>
    </row>
    <row r="20" spans="23:25" ht="12.75">
      <c r="W20">
        <f>IF(Hoja1!B11&lt;&gt;0,1,0)</f>
        <v>0</v>
      </c>
      <c r="X20">
        <f>IF(Hoja1!K11&lt;&gt;0,Hoja1!L11*Hoja1!K11,0)</f>
        <v>0</v>
      </c>
      <c r="Y20">
        <f>IF(Hoja1!R12&lt;&gt;0,1,0)</f>
        <v>0</v>
      </c>
    </row>
    <row r="21" spans="23:25" ht="12.75">
      <c r="W21">
        <f>SUM(W15:W20)</f>
        <v>0</v>
      </c>
      <c r="X21">
        <f>SUM(X15:X19)</f>
        <v>0</v>
      </c>
      <c r="Y21">
        <f>IF(Hoja1!R13&lt;&gt;0,1,0)</f>
        <v>0</v>
      </c>
    </row>
    <row r="22" ht="12.75">
      <c r="Y22">
        <f>IF(Hoja1!R14&lt;&gt;0,1,0)</f>
        <v>0</v>
      </c>
    </row>
    <row r="23" ht="12.75">
      <c r="Y23">
        <f>IF(Hoja1!R15&lt;&gt;0,1,0)</f>
        <v>0</v>
      </c>
    </row>
    <row r="24" ht="12.75">
      <c r="Y24">
        <f>IF(Hoja1!R16&lt;&gt;0,1,0)</f>
        <v>0</v>
      </c>
    </row>
    <row r="25" ht="12.75">
      <c r="Y25">
        <f>IF(Hoja1!R17&lt;&gt;0,1,0)</f>
        <v>0</v>
      </c>
    </row>
    <row r="26" ht="12.75">
      <c r="Y26">
        <f>IF(Hoja1!R18&lt;&gt;0,1,0)</f>
        <v>0</v>
      </c>
    </row>
    <row r="27" ht="12.75">
      <c r="Y27">
        <f>IF(Hoja1!R19&lt;&gt;0,1,0)</f>
        <v>0</v>
      </c>
    </row>
    <row r="28" ht="12.75">
      <c r="Y28">
        <f>IF(Hoja1!R20&lt;&gt;0,1,0)</f>
        <v>0</v>
      </c>
    </row>
    <row r="29" ht="12.75">
      <c r="Y29">
        <f>IF(Hoja1!R21&lt;&gt;0,1,0)</f>
        <v>0</v>
      </c>
    </row>
    <row r="30" ht="12.75">
      <c r="Y30">
        <f>IF(Hoja1!R22&lt;&gt;0,1,0)</f>
        <v>0</v>
      </c>
    </row>
    <row r="31" ht="12.75">
      <c r="Y31">
        <f>IF(Hoja1!R23&lt;&gt;0,1,0)</f>
        <v>0</v>
      </c>
    </row>
    <row r="32" ht="12.75">
      <c r="Y32">
        <f>IF(Hoja1!R24&lt;&gt;0,1,0)</f>
        <v>0</v>
      </c>
    </row>
    <row r="33" ht="12.75">
      <c r="Y33">
        <f>SUM(Y14:Y32)</f>
        <v>0</v>
      </c>
    </row>
  </sheetData>
  <sheetProtection password="CDE0" sheet="1" objects="1" scenarios="1" selectLockedCells="1" selectUnlockedCell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del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cesarp</dc:creator>
  <cp:keywords/>
  <dc:description/>
  <cp:lastModifiedBy>JORDI</cp:lastModifiedBy>
  <cp:lastPrinted>2010-05-24T12:18:43Z</cp:lastPrinted>
  <dcterms:created xsi:type="dcterms:W3CDTF">2010-05-21T08:41:48Z</dcterms:created>
  <dcterms:modified xsi:type="dcterms:W3CDTF">2010-05-31T21:09:12Z</dcterms:modified>
  <cp:category/>
  <cp:version/>
  <cp:contentType/>
  <cp:contentStatus/>
</cp:coreProperties>
</file>